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sd.sharepoint.com/sites/EDSD/HR/Human Resources-General/Health Insurance/2022/"/>
    </mc:Choice>
  </mc:AlternateContent>
  <xr:revisionPtr revIDLastSave="0" documentId="14_{477BFC30-99D5-4A16-8ECE-AB3510690301}" xr6:coauthVersionLast="47" xr6:coauthVersionMax="47" xr10:uidLastSave="{00000000-0000-0000-0000-000000000000}"/>
  <bookViews>
    <workbookView xWindow="-108" yWindow="-108" windowWidth="23256" windowHeight="12576" xr2:uid="{5C7C5213-809A-4E54-B521-09658AC10E66}"/>
  </bookViews>
  <sheets>
    <sheet name="Health" sheetId="1" r:id="rId1"/>
    <sheet name="Dental" sheetId="2" r:id="rId2"/>
  </sheets>
  <calcPr calcId="191028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12" i="1" s="1"/>
  <c r="E17" i="1" s="1"/>
  <c r="D9" i="2"/>
  <c r="B9" i="2"/>
  <c r="D10" i="2" s="1"/>
  <c r="D14" i="2" s="1"/>
  <c r="E22" i="1"/>
  <c r="B13" i="2" l="1"/>
  <c r="E20" i="1"/>
  <c r="E11" i="1"/>
  <c r="E16" i="1" s="1"/>
  <c r="B10" i="2"/>
  <c r="C10" i="2"/>
  <c r="C14" i="2" s="1"/>
  <c r="D11" i="2"/>
  <c r="D15" i="2" s="1"/>
  <c r="C11" i="2"/>
  <c r="C15" i="2" s="1"/>
  <c r="C9" i="2"/>
  <c r="C13" i="2" s="1"/>
  <c r="B11" i="2" l="1"/>
  <c r="B15" i="2" s="1"/>
  <c r="B14" i="2"/>
  <c r="E21" i="1"/>
  <c r="B8" i="1"/>
  <c r="B10" i="1" s="1"/>
  <c r="B20" i="1" l="1"/>
  <c r="B21" i="1" s="1"/>
  <c r="C10" i="1"/>
  <c r="B15" i="1"/>
  <c r="F10" i="1"/>
  <c r="F20" i="1" s="1"/>
  <c r="F21" i="1" s="1"/>
  <c r="D10" i="1"/>
  <c r="G10" i="1"/>
  <c r="C20" i="1"/>
  <c r="C21" i="1" s="1"/>
  <c r="B11" i="1"/>
  <c r="B16" i="1" s="1"/>
  <c r="B12" i="1"/>
  <c r="B17" i="1" s="1"/>
  <c r="B22" i="1" l="1"/>
  <c r="B23" i="1" s="1"/>
  <c r="C15" i="1"/>
  <c r="C22" i="1" s="1"/>
  <c r="C23" i="1" s="1"/>
  <c r="C8" i="1"/>
  <c r="C7" i="1" s="1"/>
  <c r="G15" i="1"/>
  <c r="G22" i="1" s="1"/>
  <c r="G23" i="1" s="1"/>
  <c r="G20" i="1"/>
  <c r="G21" i="1" s="1"/>
  <c r="D15" i="1"/>
  <c r="D22" i="1" s="1"/>
  <c r="D23" i="1" s="1"/>
  <c r="D20" i="1"/>
  <c r="D21" i="1" s="1"/>
  <c r="D12" i="1"/>
  <c r="D17" i="1" s="1"/>
  <c r="D11" i="1"/>
  <c r="D16" i="1" s="1"/>
  <c r="G11" i="1"/>
  <c r="G16" i="1" s="1"/>
  <c r="G12" i="1"/>
  <c r="G17" i="1" s="1"/>
  <c r="F12" i="1"/>
  <c r="F17" i="1" s="1"/>
  <c r="F15" i="1"/>
  <c r="F22" i="1" s="1"/>
  <c r="F23" i="1" s="1"/>
  <c r="F11" i="1"/>
  <c r="F16" i="1" s="1"/>
  <c r="C12" i="1"/>
  <c r="C17" i="1" s="1"/>
  <c r="C11" i="1"/>
  <c r="C16" i="1" s="1"/>
</calcChain>
</file>

<file path=xl/sharedStrings.xml><?xml version="1.0" encoding="utf-8"?>
<sst xmlns="http://schemas.openxmlformats.org/spreadsheetml/2006/main" count="65" uniqueCount="35">
  <si>
    <t>EDSD 2022 Health Plan Rates</t>
  </si>
  <si>
    <t xml:space="preserve">Anthem BCBS
CDHP 15/HSA
</t>
  </si>
  <si>
    <t>Anthem BCBS
CDHP 20/HSA</t>
  </si>
  <si>
    <t>Anthem BCBS
BlueCard PPO 90</t>
  </si>
  <si>
    <t>Anthem BCBS
BlueCard MSP PPO 90                                                                                  Available for over 65 year old employees of churches with fewer than 20 employees</t>
  </si>
  <si>
    <t>Kaiser
EPO High</t>
  </si>
  <si>
    <t>Kaiser
EPO 80</t>
  </si>
  <si>
    <t>Total Monthly Premium</t>
  </si>
  <si>
    <t>Employee Only</t>
  </si>
  <si>
    <t>EE + 1</t>
  </si>
  <si>
    <t>Family</t>
  </si>
  <si>
    <t>HSA ER Contibution</t>
  </si>
  <si>
    <t>Annual</t>
  </si>
  <si>
    <t>Monthly</t>
  </si>
  <si>
    <t>Employer Share per Month</t>
  </si>
  <si>
    <t>EE +1</t>
  </si>
  <si>
    <t>NOTE: Basic Dental is also ER paid</t>
  </si>
  <si>
    <t>Employee Share Per Month</t>
  </si>
  <si>
    <t>Employer Increase $</t>
  </si>
  <si>
    <t>Employer Increase %</t>
  </si>
  <si>
    <t>Employee Increase $</t>
  </si>
  <si>
    <t>Employee Increase %</t>
  </si>
  <si>
    <t>na</t>
  </si>
  <si>
    <t>2021 Costs</t>
  </si>
  <si>
    <t>HSA Contibution</t>
  </si>
  <si>
    <t>Dental Benefits</t>
  </si>
  <si>
    <t>Cigna Dental</t>
  </si>
  <si>
    <t>Dental &amp; Orthodontia PPO Plan</t>
  </si>
  <si>
    <t>Basic Dental PPO Plan</t>
  </si>
  <si>
    <t>Preventive Dental PPO Plan</t>
  </si>
  <si>
    <t>Monthly Premium</t>
  </si>
  <si>
    <t>Single</t>
  </si>
  <si>
    <t>Employee plus One</t>
  </si>
  <si>
    <t>No Change in Rates</t>
  </si>
  <si>
    <t>2021 Premiums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</si>
</sst>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eticaNeueLT Std Lt"/>
      <family val="2"/>
    </font>
    <font>
      <b/>
      <sz val="10"/>
      <name val="HelveticaNeueLT Std Lt"/>
      <family val="2"/>
    </font>
    <font>
      <b/>
      <sz val="10"/>
      <name val="Helvetica 55 Roman"/>
      <family val="2"/>
    </font>
    <font>
      <b/>
      <sz val="16"/>
      <name val="HelveticaNeueLT Std Lt"/>
      <family val="2"/>
    </font>
    <font>
      <sz val="16"/>
      <name val="HelveticaNeueLT Std Lt"/>
      <family val="2"/>
    </font>
    <font>
      <b/>
      <sz val="8"/>
      <name val="HelveticaNeueLT Std Lt"/>
      <family val="2"/>
    </font>
    <font>
      <b/>
      <sz val="12"/>
      <name val="HelveticaNeueLT Std Lt"/>
      <family val="2"/>
    </font>
    <font>
      <b/>
      <sz val="10"/>
      <name val="HelveticaNeueLT Std Lt"/>
    </font>
    <font>
      <sz val="10"/>
      <name val="Verdana"/>
      <family val="2"/>
    </font>
    <font>
      <sz val="10"/>
      <name val="HelveticaNeueLT Std Lt"/>
    </font>
    <font>
      <i/>
      <sz val="10"/>
      <name val="HelveticaNeueLT Std Lt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 applyProtection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0" fontId="2" fillId="0" borderId="1" xfId="2" applyFont="1" applyBorder="1" applyAlignment="1">
      <alignment horizontal="center" vertical="top" wrapText="1"/>
    </xf>
    <xf numFmtId="0" fontId="2" fillId="0" borderId="5" xfId="2" applyFont="1" applyBorder="1" applyAlignment="1">
      <alignment horizontal="center" vertical="top" wrapText="1"/>
    </xf>
    <xf numFmtId="164" fontId="0" fillId="0" borderId="0" xfId="0" applyNumberFormat="1"/>
    <xf numFmtId="164" fontId="3" fillId="0" borderId="0" xfId="0" applyNumberFormat="1" applyFont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164" fontId="11" fillId="0" borderId="2" xfId="0" applyNumberFormat="1" applyFont="1" applyBorder="1" applyAlignment="1">
      <alignment horizontal="center" vertical="top" wrapText="1"/>
    </xf>
    <xf numFmtId="164" fontId="11" fillId="0" borderId="1" xfId="0" applyNumberFormat="1" applyFont="1" applyBorder="1" applyAlignment="1">
      <alignment horizontal="center" vertical="top" wrapText="1"/>
    </xf>
    <xf numFmtId="10" fontId="11" fillId="0" borderId="2" xfId="1" applyNumberFormat="1" applyFont="1" applyBorder="1" applyAlignment="1">
      <alignment horizontal="center" vertical="top" wrapText="1"/>
    </xf>
    <xf numFmtId="10" fontId="11" fillId="0" borderId="1" xfId="1" applyNumberFormat="1" applyFont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/>
    </xf>
    <xf numFmtId="0" fontId="12" fillId="0" borderId="5" xfId="2" applyFont="1" applyBorder="1" applyAlignment="1">
      <alignment horizontal="center" vertical="top" wrapText="1"/>
    </xf>
    <xf numFmtId="0" fontId="2" fillId="0" borderId="6" xfId="2" applyFont="1" applyBorder="1" applyAlignment="1">
      <alignment horizontal="center" vertical="top" wrapText="1"/>
    </xf>
    <xf numFmtId="10" fontId="0" fillId="0" borderId="0" xfId="1" applyNumberFormat="1" applyFont="1"/>
    <xf numFmtId="0" fontId="5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2" xr:uid="{374C5C5E-0BA7-46D1-BA24-74602D85CE63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1BBCD-511E-40A7-BBD1-DFDBE176427B}">
  <sheetPr>
    <pageSetUpPr fitToPage="1"/>
  </sheetPr>
  <dimension ref="A1:I42"/>
  <sheetViews>
    <sheetView tabSelected="1" workbookViewId="0">
      <pane xSplit="1" ySplit="2" topLeftCell="B3" activePane="bottomRight" state="frozen"/>
      <selection pane="topRight"/>
      <selection pane="bottomLeft"/>
      <selection pane="bottomRight" activeCell="G9" sqref="G9"/>
    </sheetView>
  </sheetViews>
  <sheetFormatPr defaultRowHeight="14.4"/>
  <cols>
    <col min="1" max="1" width="35.44140625" customWidth="1"/>
    <col min="2" max="7" width="19" customWidth="1"/>
  </cols>
  <sheetData>
    <row r="1" spans="1:9" ht="109.5" customHeight="1">
      <c r="A1" s="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" t="s">
        <v>5</v>
      </c>
      <c r="G1" s="2" t="s">
        <v>6</v>
      </c>
    </row>
    <row r="2" spans="1:9" ht="12.75" customHeight="1">
      <c r="A2" s="5" t="s">
        <v>7</v>
      </c>
      <c r="B2" s="1"/>
      <c r="C2" s="1"/>
      <c r="D2" s="1"/>
      <c r="E2" s="1"/>
      <c r="F2" s="1"/>
      <c r="G2" s="2"/>
    </row>
    <row r="3" spans="1:9" ht="12.75" customHeight="1">
      <c r="A3" s="6" t="s">
        <v>8</v>
      </c>
      <c r="B3" s="10">
        <v>941</v>
      </c>
      <c r="C3" s="10">
        <v>808</v>
      </c>
      <c r="D3" s="10">
        <v>1130</v>
      </c>
      <c r="E3" s="10">
        <v>905</v>
      </c>
      <c r="F3" s="7">
        <v>1167</v>
      </c>
      <c r="G3" s="8">
        <v>999</v>
      </c>
      <c r="I3" s="13"/>
    </row>
    <row r="4" spans="1:9" ht="12.75" customHeight="1">
      <c r="A4" s="6" t="s">
        <v>9</v>
      </c>
      <c r="B4" s="10">
        <v>1694</v>
      </c>
      <c r="C4" s="10">
        <v>1454</v>
      </c>
      <c r="D4" s="10">
        <v>2034</v>
      </c>
      <c r="E4" s="10">
        <v>1629</v>
      </c>
      <c r="F4" s="7">
        <v>2101</v>
      </c>
      <c r="G4" s="8">
        <v>1798</v>
      </c>
      <c r="I4" s="13"/>
    </row>
    <row r="5" spans="1:9" ht="12.75" customHeight="1">
      <c r="A5" s="6" t="s">
        <v>10</v>
      </c>
      <c r="B5" s="10">
        <v>2635</v>
      </c>
      <c r="C5" s="10">
        <v>2262</v>
      </c>
      <c r="D5" s="10">
        <v>3164</v>
      </c>
      <c r="E5" s="10">
        <v>2534</v>
      </c>
      <c r="F5" s="7">
        <v>3268</v>
      </c>
      <c r="G5" s="8">
        <v>2797</v>
      </c>
      <c r="I5" s="13"/>
    </row>
    <row r="6" spans="1:9" ht="12.75" customHeight="1">
      <c r="A6" s="9" t="s">
        <v>11</v>
      </c>
      <c r="B6" s="10"/>
      <c r="C6" s="10"/>
      <c r="D6" s="10"/>
      <c r="E6" s="10"/>
      <c r="F6" s="7"/>
      <c r="G6" s="8"/>
    </row>
    <row r="7" spans="1:9" ht="12.75" customHeight="1">
      <c r="A7" s="6" t="s">
        <v>12</v>
      </c>
      <c r="B7" s="10">
        <v>750</v>
      </c>
      <c r="C7" s="10">
        <f>C8*12</f>
        <v>2346</v>
      </c>
      <c r="D7" s="10"/>
      <c r="E7" s="10"/>
      <c r="F7" s="7"/>
      <c r="G7" s="8"/>
    </row>
    <row r="8" spans="1:9" ht="12.75" customHeight="1">
      <c r="A8" s="6" t="s">
        <v>13</v>
      </c>
      <c r="B8" s="10">
        <f>B7/12</f>
        <v>62.5</v>
      </c>
      <c r="C8" s="10">
        <f>C10+C15-C3</f>
        <v>195.5</v>
      </c>
      <c r="D8" s="10"/>
      <c r="E8" s="10"/>
      <c r="F8" s="7"/>
      <c r="G8" s="8"/>
      <c r="I8" s="13"/>
    </row>
    <row r="9" spans="1:9" ht="12.75" customHeight="1">
      <c r="A9" s="9" t="s">
        <v>14</v>
      </c>
      <c r="B9" s="10"/>
      <c r="C9" s="10"/>
      <c r="D9" s="10"/>
      <c r="E9" s="10"/>
      <c r="F9" s="7"/>
      <c r="G9" s="8"/>
      <c r="I9" s="23"/>
    </row>
    <row r="10" spans="1:9" ht="12.75" customHeight="1">
      <c r="A10" s="11" t="s">
        <v>8</v>
      </c>
      <c r="B10" s="10">
        <f>(0.95*B3)+B8</f>
        <v>956.44999999999993</v>
      </c>
      <c r="C10" s="10">
        <f>B10</f>
        <v>956.44999999999993</v>
      </c>
      <c r="D10" s="10">
        <f>$B10</f>
        <v>956.44999999999993</v>
      </c>
      <c r="E10" s="10">
        <f>E3</f>
        <v>905</v>
      </c>
      <c r="F10" s="7">
        <f>$B10</f>
        <v>956.44999999999993</v>
      </c>
      <c r="G10" s="7">
        <f>$B10</f>
        <v>956.44999999999993</v>
      </c>
    </row>
    <row r="11" spans="1:9" ht="12.75" customHeight="1">
      <c r="A11" s="11" t="s">
        <v>15</v>
      </c>
      <c r="B11" s="10">
        <f t="shared" ref="B11:G11" si="0">B10+150</f>
        <v>1106.4499999999998</v>
      </c>
      <c r="C11" s="10">
        <f t="shared" si="0"/>
        <v>1106.4499999999998</v>
      </c>
      <c r="D11" s="10">
        <f t="shared" si="0"/>
        <v>1106.4499999999998</v>
      </c>
      <c r="E11" s="10">
        <f t="shared" si="0"/>
        <v>1055</v>
      </c>
      <c r="F11" s="7">
        <f t="shared" si="0"/>
        <v>1106.4499999999998</v>
      </c>
      <c r="G11" s="7">
        <f t="shared" si="0"/>
        <v>1106.4499999999998</v>
      </c>
      <c r="I11" s="14"/>
    </row>
    <row r="12" spans="1:9" ht="12.75" customHeight="1">
      <c r="A12" s="12" t="s">
        <v>10</v>
      </c>
      <c r="B12" s="10">
        <f t="shared" ref="B12:G12" si="1">B10+300</f>
        <v>1256.4499999999998</v>
      </c>
      <c r="C12" s="10">
        <f t="shared" si="1"/>
        <v>1256.4499999999998</v>
      </c>
      <c r="D12" s="10">
        <f t="shared" si="1"/>
        <v>1256.4499999999998</v>
      </c>
      <c r="E12" s="10">
        <f t="shared" si="1"/>
        <v>1205</v>
      </c>
      <c r="F12" s="7">
        <f t="shared" si="1"/>
        <v>1256.4499999999998</v>
      </c>
      <c r="G12" s="7">
        <f t="shared" si="1"/>
        <v>1256.4499999999998</v>
      </c>
      <c r="H12" s="13"/>
    </row>
    <row r="13" spans="1:9" ht="12.75" customHeight="1">
      <c r="A13" s="21" t="s">
        <v>16</v>
      </c>
      <c r="B13" s="10"/>
      <c r="C13" s="10"/>
      <c r="D13" s="10"/>
      <c r="E13" s="10"/>
      <c r="F13" s="7"/>
      <c r="G13" s="7"/>
      <c r="H13" s="13"/>
    </row>
    <row r="14" spans="1:9" ht="12.75" customHeight="1">
      <c r="A14" s="9" t="s">
        <v>17</v>
      </c>
      <c r="B14" s="10"/>
      <c r="C14" s="10"/>
      <c r="D14" s="10"/>
      <c r="E14" s="10"/>
      <c r="F14" s="7"/>
      <c r="G14" s="7"/>
    </row>
    <row r="15" spans="1:9" ht="12.75" customHeight="1">
      <c r="A15" s="11" t="s">
        <v>8</v>
      </c>
      <c r="B15" s="10">
        <f>B$8+B3-B10</f>
        <v>47.050000000000068</v>
      </c>
      <c r="C15" s="10">
        <f>B15</f>
        <v>47.050000000000068</v>
      </c>
      <c r="D15" s="10">
        <f>D$8+D3-D10</f>
        <v>173.55000000000007</v>
      </c>
      <c r="E15" s="10">
        <v>0</v>
      </c>
      <c r="F15" s="7">
        <f>F$8+F3-F10</f>
        <v>210.55000000000007</v>
      </c>
      <c r="G15" s="7">
        <f>G$8+G3-G10</f>
        <v>42.550000000000068</v>
      </c>
    </row>
    <row r="16" spans="1:9" ht="12.75" customHeight="1">
      <c r="A16" s="11" t="s">
        <v>15</v>
      </c>
      <c r="B16" s="10">
        <f>B$8+B4-B11</f>
        <v>650.05000000000018</v>
      </c>
      <c r="C16" s="10">
        <f>C$8+C4-C11</f>
        <v>543.05000000000018</v>
      </c>
      <c r="D16" s="10">
        <f t="shared" ref="D16:E16" si="2">D$8+D4-D11</f>
        <v>927.55000000000018</v>
      </c>
      <c r="E16" s="10">
        <f t="shared" si="2"/>
        <v>574</v>
      </c>
      <c r="F16" s="7">
        <f t="shared" ref="F16" si="3">F$8+F4-F11</f>
        <v>994.55000000000018</v>
      </c>
      <c r="G16" s="7">
        <f t="shared" ref="G16" si="4">G$8+G4-G11</f>
        <v>691.55000000000018</v>
      </c>
      <c r="I16" s="14"/>
    </row>
    <row r="17" spans="1:9" ht="12.75" customHeight="1">
      <c r="A17" s="11" t="s">
        <v>10</v>
      </c>
      <c r="B17" s="10">
        <f>B$8+B5-B12</f>
        <v>1441.0500000000002</v>
      </c>
      <c r="C17" s="10">
        <f>C$8+C5-C12</f>
        <v>1201.0500000000002</v>
      </c>
      <c r="D17" s="10">
        <f t="shared" ref="D17:E17" si="5">D$8+D5-D12</f>
        <v>1907.5500000000002</v>
      </c>
      <c r="E17" s="10">
        <f t="shared" si="5"/>
        <v>1329</v>
      </c>
      <c r="F17" s="7">
        <f t="shared" ref="F17" si="6">F$8+F5-F12</f>
        <v>2011.5500000000002</v>
      </c>
      <c r="G17" s="7">
        <f t="shared" ref="G17" si="7">G$8+G5-G12</f>
        <v>1540.5500000000002</v>
      </c>
      <c r="I17" s="14"/>
    </row>
    <row r="18" spans="1:9" ht="12.75" customHeight="1">
      <c r="A18" s="11"/>
      <c r="B18" s="10"/>
      <c r="C18" s="10"/>
      <c r="D18" s="10"/>
      <c r="E18" s="10"/>
      <c r="F18" s="7"/>
      <c r="G18" s="7"/>
      <c r="I18" s="13"/>
    </row>
    <row r="19" spans="1:9" ht="12.75" customHeight="1">
      <c r="A19" s="11"/>
      <c r="B19" s="10"/>
      <c r="C19" s="10"/>
      <c r="D19" s="10"/>
      <c r="E19" s="10"/>
      <c r="F19" s="7"/>
      <c r="G19" s="7"/>
    </row>
    <row r="20" spans="1:9" ht="12.75" customHeight="1">
      <c r="A20" s="11" t="s">
        <v>18</v>
      </c>
      <c r="B20" s="16">
        <f>-B33+B10</f>
        <v>37.324999999999932</v>
      </c>
      <c r="C20" s="16">
        <f t="shared" ref="C20:G20" si="8">-C33+C10</f>
        <v>37.324999999999932</v>
      </c>
      <c r="D20" s="16">
        <f t="shared" si="8"/>
        <v>37.324999999999932</v>
      </c>
      <c r="E20" s="16">
        <f t="shared" si="8"/>
        <v>31</v>
      </c>
      <c r="F20" s="16">
        <f t="shared" si="8"/>
        <v>37.324999999999932</v>
      </c>
      <c r="G20" s="17">
        <f t="shared" si="8"/>
        <v>37.324999999999932</v>
      </c>
    </row>
    <row r="21" spans="1:9" ht="12.75" customHeight="1">
      <c r="A21" s="11" t="s">
        <v>19</v>
      </c>
      <c r="B21" s="18">
        <f>B20/B33</f>
        <v>4.060927512579892E-2</v>
      </c>
      <c r="C21" s="18">
        <f t="shared" ref="C21:G21" si="9">C20/C33</f>
        <v>4.060927512579892E-2</v>
      </c>
      <c r="D21" s="18">
        <f t="shared" si="9"/>
        <v>4.060927512579892E-2</v>
      </c>
      <c r="E21" s="18">
        <f t="shared" si="9"/>
        <v>3.5469107551487411E-2</v>
      </c>
      <c r="F21" s="18">
        <f t="shared" si="9"/>
        <v>4.060927512579892E-2</v>
      </c>
      <c r="G21" s="19">
        <f t="shared" si="9"/>
        <v>4.060927512579892E-2</v>
      </c>
    </row>
    <row r="22" spans="1:9" ht="12.75" customHeight="1">
      <c r="A22" s="11" t="s">
        <v>20</v>
      </c>
      <c r="B22" s="16">
        <f>-B37+B15</f>
        <v>-1.3249999999999318</v>
      </c>
      <c r="C22" s="16">
        <f t="shared" ref="C22:G22" si="10">-C37+C15</f>
        <v>-1.3249999999999318</v>
      </c>
      <c r="D22" s="16">
        <f t="shared" si="10"/>
        <v>0.67500000000006821</v>
      </c>
      <c r="E22" s="16">
        <f t="shared" si="10"/>
        <v>0</v>
      </c>
      <c r="F22" s="16">
        <f t="shared" si="10"/>
        <v>1.6750000000000682</v>
      </c>
      <c r="G22" s="17">
        <f t="shared" si="10"/>
        <v>0.67500000000006821</v>
      </c>
    </row>
    <row r="23" spans="1:9">
      <c r="A23" s="11" t="s">
        <v>21</v>
      </c>
      <c r="B23" s="18">
        <f>B22/B37</f>
        <v>-2.7390180878551561E-2</v>
      </c>
      <c r="C23" s="18">
        <f t="shared" ref="C23:G23" si="11">C22/C37</f>
        <v>-2.7390180878551561E-2</v>
      </c>
      <c r="D23" s="18">
        <f t="shared" si="11"/>
        <v>3.904555314534017E-3</v>
      </c>
      <c r="E23" s="18" t="s">
        <v>22</v>
      </c>
      <c r="F23" s="18">
        <f t="shared" si="11"/>
        <v>8.0191502094557419E-3</v>
      </c>
      <c r="G23" s="19">
        <f t="shared" si="11"/>
        <v>1.6119402985076255E-2</v>
      </c>
    </row>
    <row r="25" spans="1:9">
      <c r="A25" s="5" t="s">
        <v>23</v>
      </c>
      <c r="B25" s="1"/>
      <c r="C25" s="1"/>
      <c r="D25" s="1"/>
      <c r="E25" s="1"/>
      <c r="F25" s="1"/>
      <c r="G25" s="2"/>
    </row>
    <row r="26" spans="1:9">
      <c r="A26" s="6" t="s">
        <v>8</v>
      </c>
      <c r="B26" s="10">
        <v>905</v>
      </c>
      <c r="C26" s="10">
        <v>777</v>
      </c>
      <c r="D26" s="10">
        <v>1092</v>
      </c>
      <c r="E26" s="10">
        <v>874</v>
      </c>
      <c r="F26" s="7">
        <v>1128</v>
      </c>
      <c r="G26" s="8">
        <v>961</v>
      </c>
    </row>
    <row r="27" spans="1:9">
      <c r="A27" s="6" t="s">
        <v>9</v>
      </c>
      <c r="B27" s="10">
        <v>1629</v>
      </c>
      <c r="C27" s="10">
        <v>1399</v>
      </c>
      <c r="D27" s="10">
        <v>1966</v>
      </c>
      <c r="E27" s="10">
        <v>1573</v>
      </c>
      <c r="F27" s="7">
        <v>2030</v>
      </c>
      <c r="G27" s="8">
        <v>1730</v>
      </c>
    </row>
    <row r="28" spans="1:9">
      <c r="A28" s="6" t="s">
        <v>10</v>
      </c>
      <c r="B28" s="10">
        <v>2534</v>
      </c>
      <c r="C28" s="10">
        <v>2176</v>
      </c>
      <c r="D28" s="10">
        <v>3058</v>
      </c>
      <c r="E28" s="10">
        <v>2447</v>
      </c>
      <c r="F28" s="7">
        <v>3158</v>
      </c>
      <c r="G28" s="8">
        <v>2691</v>
      </c>
    </row>
    <row r="29" spans="1:9">
      <c r="A29" s="9" t="s">
        <v>24</v>
      </c>
      <c r="B29" s="10"/>
      <c r="C29" s="10"/>
      <c r="D29" s="10"/>
      <c r="E29" s="10"/>
      <c r="F29" s="7"/>
      <c r="G29" s="8"/>
    </row>
    <row r="30" spans="1:9">
      <c r="A30" s="6" t="s">
        <v>12</v>
      </c>
      <c r="B30" s="10">
        <v>750</v>
      </c>
      <c r="C30" s="10">
        <v>2286</v>
      </c>
      <c r="D30" s="10"/>
      <c r="E30" s="10"/>
      <c r="F30" s="7"/>
      <c r="G30" s="8"/>
    </row>
    <row r="31" spans="1:9">
      <c r="A31" s="6" t="s">
        <v>13</v>
      </c>
      <c r="B31" s="10">
        <v>62.5</v>
      </c>
      <c r="C31" s="10">
        <v>190.5</v>
      </c>
      <c r="D31" s="10"/>
      <c r="E31" s="10"/>
      <c r="F31" s="7"/>
      <c r="G31" s="8"/>
    </row>
    <row r="32" spans="1:9">
      <c r="A32" s="9" t="s">
        <v>14</v>
      </c>
      <c r="B32" s="10"/>
      <c r="C32" s="10"/>
      <c r="D32" s="10"/>
      <c r="E32" s="10"/>
      <c r="F32" s="7"/>
      <c r="G32" s="8"/>
    </row>
    <row r="33" spans="1:7">
      <c r="A33" s="11" t="s">
        <v>8</v>
      </c>
      <c r="B33" s="10">
        <v>919.125</v>
      </c>
      <c r="C33" s="10">
        <v>919.125</v>
      </c>
      <c r="D33" s="10">
        <v>919.125</v>
      </c>
      <c r="E33" s="10">
        <v>874</v>
      </c>
      <c r="F33" s="10">
        <v>919.125</v>
      </c>
      <c r="G33" s="8">
        <v>919.125</v>
      </c>
    </row>
    <row r="34" spans="1:7">
      <c r="A34" s="11" t="s">
        <v>15</v>
      </c>
      <c r="B34" s="10">
        <v>1069.125</v>
      </c>
      <c r="C34" s="10">
        <v>1069.125</v>
      </c>
      <c r="D34" s="10">
        <v>1069.125</v>
      </c>
      <c r="E34" s="10">
        <v>1069.125</v>
      </c>
      <c r="F34" s="10">
        <v>1069.125</v>
      </c>
      <c r="G34" s="8">
        <v>1069.125</v>
      </c>
    </row>
    <row r="35" spans="1:7">
      <c r="A35" s="12" t="s">
        <v>10</v>
      </c>
      <c r="B35" s="10">
        <v>1219.125</v>
      </c>
      <c r="C35" s="10">
        <v>1219.125</v>
      </c>
      <c r="D35" s="10">
        <v>1219.125</v>
      </c>
      <c r="E35" s="10">
        <v>1219.125</v>
      </c>
      <c r="F35" s="10">
        <v>1219.125</v>
      </c>
      <c r="G35" s="8">
        <v>1219.125</v>
      </c>
    </row>
    <row r="36" spans="1:7">
      <c r="A36" s="9" t="s">
        <v>17</v>
      </c>
      <c r="B36" s="10"/>
      <c r="C36" s="10"/>
      <c r="D36" s="10"/>
      <c r="E36" s="10"/>
      <c r="F36" s="7"/>
      <c r="G36" s="8"/>
    </row>
    <row r="37" spans="1:7">
      <c r="A37" s="11" t="s">
        <v>8</v>
      </c>
      <c r="B37" s="10">
        <v>48.375</v>
      </c>
      <c r="C37" s="10">
        <v>48.375</v>
      </c>
      <c r="D37" s="10">
        <v>172.875</v>
      </c>
      <c r="E37" s="10">
        <v>0</v>
      </c>
      <c r="F37" s="10">
        <v>208.875</v>
      </c>
      <c r="G37" s="8">
        <v>41.875</v>
      </c>
    </row>
    <row r="38" spans="1:7">
      <c r="A38" s="11" t="s">
        <v>15</v>
      </c>
      <c r="B38" s="10">
        <v>622.375</v>
      </c>
      <c r="C38" s="10">
        <v>520.375</v>
      </c>
      <c r="D38" s="10">
        <v>896.875</v>
      </c>
      <c r="E38" s="10">
        <v>503.875</v>
      </c>
      <c r="F38" s="10">
        <v>960.875</v>
      </c>
      <c r="G38" s="8">
        <v>660.875</v>
      </c>
    </row>
    <row r="39" spans="1:7">
      <c r="A39" s="11" t="s">
        <v>10</v>
      </c>
      <c r="B39" s="10">
        <v>1377.375</v>
      </c>
      <c r="C39" s="10">
        <v>1147.375</v>
      </c>
      <c r="D39" s="10">
        <v>1838.875</v>
      </c>
      <c r="E39" s="10">
        <v>1227.875</v>
      </c>
      <c r="F39" s="10">
        <v>1938.875</v>
      </c>
      <c r="G39" s="8">
        <v>1471.875</v>
      </c>
    </row>
    <row r="41" spans="1:7">
      <c r="B41" s="13"/>
    </row>
    <row r="42" spans="1:7">
      <c r="B42" s="13"/>
    </row>
  </sheetData>
  <pageMargins left="0.7" right="0.7" top="0.75" bottom="0.75" header="0.3" footer="0.3"/>
  <pageSetup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0BE6C-4659-4106-819F-B0B7E13F31D9}">
  <dimension ref="A1:D24"/>
  <sheetViews>
    <sheetView workbookViewId="0">
      <selection activeCell="H18" sqref="H18"/>
    </sheetView>
  </sheetViews>
  <sheetFormatPr defaultRowHeight="14.4"/>
  <cols>
    <col min="1" max="4" width="19.6640625" customWidth="1"/>
  </cols>
  <sheetData>
    <row r="1" spans="1:4" ht="21">
      <c r="A1" s="24" t="s">
        <v>25</v>
      </c>
      <c r="B1" s="25"/>
      <c r="C1" s="25"/>
      <c r="D1" s="26"/>
    </row>
    <row r="2" spans="1:4" ht="15.6">
      <c r="A2" s="27"/>
      <c r="B2" s="28" t="s">
        <v>26</v>
      </c>
      <c r="C2" s="29"/>
      <c r="D2" s="30"/>
    </row>
    <row r="3" spans="1:4" ht="39.6">
      <c r="A3" s="27"/>
      <c r="B3" s="3" t="s">
        <v>27</v>
      </c>
      <c r="C3" s="3" t="s">
        <v>28</v>
      </c>
      <c r="D3" s="3" t="s">
        <v>29</v>
      </c>
    </row>
    <row r="4" spans="1:4">
      <c r="A4" s="4" t="s">
        <v>30</v>
      </c>
      <c r="B4" s="3"/>
      <c r="C4" s="3"/>
      <c r="D4" s="3"/>
    </row>
    <row r="5" spans="1:4">
      <c r="A5" s="4" t="s">
        <v>31</v>
      </c>
      <c r="B5" s="3">
        <v>87</v>
      </c>
      <c r="C5" s="3">
        <v>65</v>
      </c>
      <c r="D5" s="3">
        <v>50</v>
      </c>
    </row>
    <row r="6" spans="1:4">
      <c r="A6" s="4" t="s">
        <v>32</v>
      </c>
      <c r="B6" s="3">
        <v>157</v>
      </c>
      <c r="C6" s="3">
        <v>117</v>
      </c>
      <c r="D6" s="3">
        <v>90</v>
      </c>
    </row>
    <row r="7" spans="1:4">
      <c r="A7" s="4" t="s">
        <v>10</v>
      </c>
      <c r="B7" s="3">
        <v>244</v>
      </c>
      <c r="C7" s="3">
        <v>182</v>
      </c>
      <c r="D7" s="3">
        <v>140</v>
      </c>
    </row>
    <row r="8" spans="1:4" ht="26.4">
      <c r="A8" s="9" t="s">
        <v>14</v>
      </c>
      <c r="B8" s="10"/>
      <c r="C8" s="10"/>
      <c r="D8" s="10"/>
    </row>
    <row r="9" spans="1:4">
      <c r="A9" s="11" t="s">
        <v>8</v>
      </c>
      <c r="B9" s="10">
        <f>C5</f>
        <v>65</v>
      </c>
      <c r="C9" s="10">
        <f>$B9</f>
        <v>65</v>
      </c>
      <c r="D9" s="10">
        <f>D5</f>
        <v>50</v>
      </c>
    </row>
    <row r="10" spans="1:4">
      <c r="A10" s="11" t="s">
        <v>15</v>
      </c>
      <c r="B10" s="10">
        <f>B9</f>
        <v>65</v>
      </c>
      <c r="C10" s="10">
        <f>B9</f>
        <v>65</v>
      </c>
      <c r="D10" s="10">
        <f>B9</f>
        <v>65</v>
      </c>
    </row>
    <row r="11" spans="1:4">
      <c r="A11" s="12" t="s">
        <v>10</v>
      </c>
      <c r="B11" s="10">
        <f>B10</f>
        <v>65</v>
      </c>
      <c r="C11" s="10">
        <f>B9</f>
        <v>65</v>
      </c>
      <c r="D11" s="10">
        <f>B9</f>
        <v>65</v>
      </c>
    </row>
    <row r="12" spans="1:4" ht="26.4">
      <c r="A12" s="9" t="s">
        <v>17</v>
      </c>
      <c r="B12" s="10"/>
      <c r="C12" s="10"/>
      <c r="D12" s="10"/>
    </row>
    <row r="13" spans="1:4">
      <c r="A13" s="11" t="s">
        <v>8</v>
      </c>
      <c r="B13" s="10">
        <f>B5-B9</f>
        <v>22</v>
      </c>
      <c r="C13" s="10">
        <f t="shared" ref="C13" si="0">C5-C9</f>
        <v>0</v>
      </c>
      <c r="D13" s="10">
        <v>0</v>
      </c>
    </row>
    <row r="14" spans="1:4">
      <c r="A14" s="11" t="s">
        <v>15</v>
      </c>
      <c r="B14" s="10">
        <f t="shared" ref="B14:D14" si="1">B6-B10</f>
        <v>92</v>
      </c>
      <c r="C14" s="10">
        <f t="shared" si="1"/>
        <v>52</v>
      </c>
      <c r="D14" s="10">
        <f t="shared" si="1"/>
        <v>25</v>
      </c>
    </row>
    <row r="15" spans="1:4">
      <c r="A15" s="11" t="s">
        <v>10</v>
      </c>
      <c r="B15" s="10">
        <f t="shared" ref="B15:D15" si="2">B7-B11</f>
        <v>179</v>
      </c>
      <c r="C15" s="10">
        <f t="shared" si="2"/>
        <v>117</v>
      </c>
      <c r="D15" s="10">
        <f t="shared" si="2"/>
        <v>75</v>
      </c>
    </row>
    <row r="16" spans="1:4">
      <c r="A16" s="22"/>
      <c r="B16" s="14"/>
      <c r="C16" s="14"/>
      <c r="D16" s="14"/>
    </row>
    <row r="17" spans="1:4">
      <c r="A17" s="20" t="s">
        <v>33</v>
      </c>
    </row>
    <row r="21" spans="1:4">
      <c r="A21" s="4" t="s">
        <v>34</v>
      </c>
      <c r="B21" s="3"/>
      <c r="C21" s="3"/>
      <c r="D21" s="3"/>
    </row>
    <row r="22" spans="1:4">
      <c r="A22" s="4" t="s">
        <v>31</v>
      </c>
      <c r="B22" s="3">
        <v>87</v>
      </c>
      <c r="C22" s="3">
        <v>65</v>
      </c>
      <c r="D22" s="3">
        <v>50</v>
      </c>
    </row>
    <row r="23" spans="1:4">
      <c r="A23" s="4" t="s">
        <v>32</v>
      </c>
      <c r="B23" s="3">
        <v>157</v>
      </c>
      <c r="C23" s="3">
        <v>117</v>
      </c>
      <c r="D23" s="3">
        <v>90</v>
      </c>
    </row>
    <row r="24" spans="1:4">
      <c r="A24" s="4" t="s">
        <v>10</v>
      </c>
      <c r="B24" s="3">
        <v>244</v>
      </c>
      <c r="C24" s="3">
        <v>182</v>
      </c>
      <c r="D24" s="3">
        <v>140</v>
      </c>
    </row>
  </sheetData>
  <mergeCells count="3">
    <mergeCell ref="A1:D1"/>
    <mergeCell ref="A2:A3"/>
    <mergeCell ref="B2:D2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0f8c48-6830-4d76-999d-766651431227">FZKQMZAZJTET-371417081-1361</_dlc_DocId>
    <_dlc_DocIdUrl xmlns="d10f8c48-6830-4d76-999d-766651431227">
      <Url>https://edsd.sharepoint.com/sites/EDSD/_layouts/15/DocIdRedir.aspx?ID=FZKQMZAZJTET-371417081-1361</Url>
      <Description>FZKQMZAZJTET-371417081-1361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452564EC636448BCDDF3D57DDBE48D" ma:contentTypeVersion="5424" ma:contentTypeDescription="Create a new document." ma:contentTypeScope="" ma:versionID="cadfc9d59f252485b466be922c08588d">
  <xsd:schema xmlns:xsd="http://www.w3.org/2001/XMLSchema" xmlns:xs="http://www.w3.org/2001/XMLSchema" xmlns:p="http://schemas.microsoft.com/office/2006/metadata/properties" xmlns:ns2="d10f8c48-6830-4d76-999d-766651431227" xmlns:ns3="05d931d4-1ef2-4485-98ba-4554615b3f9f" targetNamespace="http://schemas.microsoft.com/office/2006/metadata/properties" ma:root="true" ma:fieldsID="9f0cdb1b1342c892147aa32527ef7b01" ns2:_="" ns3:_="">
    <xsd:import namespace="d10f8c48-6830-4d76-999d-766651431227"/>
    <xsd:import namespace="05d931d4-1ef2-4485-98ba-4554615b3f9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f8c48-6830-4d76-999d-76665143122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d931d4-1ef2-4485-98ba-4554615b3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C20498-DCDC-4AEA-9A13-9AD545362D9A}">
  <ds:schemaRefs>
    <ds:schemaRef ds:uri="http://schemas.microsoft.com/office/2006/metadata/properties"/>
    <ds:schemaRef ds:uri="http://schemas.microsoft.com/office/infopath/2007/PartnerControls"/>
    <ds:schemaRef ds:uri="d10f8c48-6830-4d76-999d-766651431227"/>
  </ds:schemaRefs>
</ds:datastoreItem>
</file>

<file path=customXml/itemProps2.xml><?xml version="1.0" encoding="utf-8"?>
<ds:datastoreItem xmlns:ds="http://schemas.openxmlformats.org/officeDocument/2006/customXml" ds:itemID="{08354B79-0508-4A5A-9833-1C6A7684A2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0f8c48-6830-4d76-999d-766651431227"/>
    <ds:schemaRef ds:uri="05d931d4-1ef2-4485-98ba-4554615b3f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AA0204-3825-4858-99E6-C598F429D6B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B9599BF-E4CA-4EA7-ACE9-FD74472475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Health</vt:lpstr>
      <vt:lpstr>Dental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Martinhauk</dc:creator>
  <cp:keywords/>
  <dc:description/>
  <cp:lastModifiedBy>Jeff Martinhauk</cp:lastModifiedBy>
  <cp:revision/>
  <dcterms:created xsi:type="dcterms:W3CDTF">2021-09-01T20:11:23Z</dcterms:created>
  <dcterms:modified xsi:type="dcterms:W3CDTF">2022-02-23T21:22:30Z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0x0101002F452564EC636448BCDDF3D57DDBE48D</vt:lpwstr>
  </property>
  <property fmtid="{D5CDD505-2E9C-101B-9397-08002B2CF9AE}" pid="3" name="_dlc_DocIdItemGuid">
    <vt:lpwstr>9d73a651-0017-411d-a3a9-534056a7f251</vt:lpwstr>
  </property>
</Properties>
</file>